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14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7250" windowHeight="6030"/>
  </bookViews>
  <sheets>
    <sheet name="Umowy z rezydentem PL" sheetId="1" r:id="rId1"/>
    <sheet name="Umowa do 200 zł_nierezydent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/>
  <c r="D45" s="1"/>
  <c r="D59"/>
  <c r="D58"/>
  <c r="D57"/>
  <c r="D56"/>
  <c r="D41"/>
  <c r="D44" s="1"/>
  <c r="D37"/>
  <c r="D33"/>
  <c r="D31"/>
  <c r="D29"/>
  <c r="D35" s="1"/>
  <c r="D24"/>
  <c r="D55" l="1"/>
  <c r="D26" s="1"/>
  <c r="D47"/>
  <c r="D51" s="1"/>
  <c r="D43"/>
  <c r="D53" l="1"/>
  <c r="D22" s="1"/>
  <c r="D63" i="1" l="1"/>
  <c r="D64" l="1"/>
  <c r="D47" s="1"/>
  <c r="D24"/>
  <c r="D41" l="1"/>
  <c r="D62" l="1"/>
  <c r="D61"/>
  <c r="D60"/>
  <c r="D37"/>
  <c r="D33"/>
  <c r="D31"/>
  <c r="D29"/>
  <c r="D59" l="1"/>
  <c r="D26" s="1"/>
  <c r="D35"/>
  <c r="D40" l="1"/>
  <c r="D43" s="1"/>
  <c r="D50"/>
  <c r="D53" s="1"/>
  <c r="D39" l="1"/>
  <c r="D48"/>
  <c r="D52"/>
  <c r="D46" s="1"/>
  <c r="D45" s="1"/>
  <c r="D55" l="1"/>
  <c r="D57" s="1"/>
  <c r="D22" s="1"/>
</calcChain>
</file>

<file path=xl/sharedStrings.xml><?xml version="1.0" encoding="utf-8"?>
<sst xmlns="http://schemas.openxmlformats.org/spreadsheetml/2006/main" count="56" uniqueCount="27">
  <si>
    <t xml:space="preserve">Schemat składek: </t>
  </si>
  <si>
    <t>Wynagrodzenie netto:</t>
  </si>
  <si>
    <t>Wynagrodzenie brutto:</t>
  </si>
  <si>
    <t>Całkowity koszt wynagrodzenia:</t>
  </si>
  <si>
    <t>Składka na ubezpieczenie emerytalne:</t>
  </si>
  <si>
    <t>Składka na ubezpieczenie rentowe:</t>
  </si>
  <si>
    <t>Składka na ubezpieczenie chorobowe:</t>
  </si>
  <si>
    <t>Razem potrącenia ZUS:</t>
  </si>
  <si>
    <t>KUP</t>
  </si>
  <si>
    <t>Podstawa opodatkowania :</t>
  </si>
  <si>
    <t>Podatek</t>
  </si>
  <si>
    <t>Podstawa składki zdrowotnej:</t>
  </si>
  <si>
    <t>Składka zdrowotna z podatku:</t>
  </si>
  <si>
    <t>Składka zdrowotna z wynagrodzenia:</t>
  </si>
  <si>
    <t>Składka na ubezpieczenie wypadkowe:</t>
  </si>
  <si>
    <t>FP</t>
  </si>
  <si>
    <t>PPK składka UW</t>
  </si>
  <si>
    <t>PPK składka uczestnika</t>
  </si>
  <si>
    <t>Podatek1</t>
  </si>
  <si>
    <t>Podatek PPK</t>
  </si>
  <si>
    <t>Narzut UW razem:</t>
  </si>
  <si>
    <t>Podatek nalicozny</t>
  </si>
  <si>
    <t>Skł zr. 1,25</t>
  </si>
  <si>
    <t>KUP PPK</t>
  </si>
  <si>
    <t>Koszty uzyskania przychodu</t>
  </si>
  <si>
    <t>Kwota brutto:</t>
  </si>
  <si>
    <t>* Fundusz Pracy nie jest naliczany w przypadku kobiet powyżej 55 roku życia i w przypadku mężczyzn powyżej 60 lat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</si>
</sst>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5" fillId="0" borderId="0" xfId="0" applyFont="1"/>
    <xf numFmtId="0" fontId="0" fillId="0" borderId="0" xfId="0" applyBorder="1"/>
    <xf numFmtId="164" fontId="0" fillId="0" borderId="0" xfId="0" applyNumberFormat="1" applyBorder="1"/>
    <xf numFmtId="0" fontId="6" fillId="2" borderId="3" xfId="0" applyFont="1" applyFill="1" applyBorder="1"/>
    <xf numFmtId="0" fontId="0" fillId="0" borderId="3" xfId="0" applyBorder="1"/>
    <xf numFmtId="0" fontId="0" fillId="0" borderId="5" xfId="0" applyBorder="1"/>
    <xf numFmtId="0" fontId="8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Protection="1">
      <protection locked="0"/>
    </xf>
    <xf numFmtId="0" fontId="4" fillId="0" borderId="0" xfId="0" applyFont="1" applyAlignment="1">
      <alignment horizontal="left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5" fillId="5" borderId="1" xfId="0" applyFont="1" applyFill="1" applyBorder="1"/>
    <xf numFmtId="0" fontId="2" fillId="0" borderId="0" xfId="0" applyFont="1" applyProtection="1">
      <protection hidden="1"/>
    </xf>
    <xf numFmtId="0" fontId="2" fillId="0" borderId="0" xfId="0" applyFont="1" applyProtection="1">
      <protection locked="0" hidden="1"/>
    </xf>
    <xf numFmtId="0" fontId="8" fillId="0" borderId="0" xfId="0" applyFont="1" applyProtection="1">
      <protection hidden="1"/>
    </xf>
    <xf numFmtId="164" fontId="0" fillId="0" borderId="0" xfId="0" applyNumberFormat="1" applyBorder="1" applyProtection="1">
      <protection hidden="1"/>
    </xf>
    <xf numFmtId="164" fontId="0" fillId="0" borderId="0" xfId="0" applyNumberFormat="1" applyProtection="1">
      <protection hidden="1"/>
    </xf>
    <xf numFmtId="164" fontId="0" fillId="0" borderId="6" xfId="0" applyNumberFormat="1" applyBorder="1" applyProtection="1">
      <protection hidden="1"/>
    </xf>
    <xf numFmtId="164" fontId="0" fillId="0" borderId="4" xfId="0" applyNumberFormat="1" applyBorder="1" applyProtection="1">
      <protection hidden="1"/>
    </xf>
    <xf numFmtId="164" fontId="1" fillId="0" borderId="0" xfId="0" applyNumberFormat="1" applyFont="1" applyProtection="1">
      <protection hidden="1"/>
    </xf>
    <xf numFmtId="164" fontId="7" fillId="2" borderId="4" xfId="0" applyNumberFormat="1" applyFont="1" applyFill="1" applyBorder="1" applyProtection="1">
      <protection hidden="1"/>
    </xf>
    <xf numFmtId="164" fontId="5" fillId="5" borderId="2" xfId="0" applyNumberFormat="1" applyFont="1" applyFill="1" applyBorder="1" applyProtection="1">
      <protection hidden="1"/>
    </xf>
    <xf numFmtId="164" fontId="0" fillId="0" borderId="8" xfId="0" applyNumberFormat="1" applyBorder="1" applyProtection="1">
      <protection hidden="1"/>
    </xf>
    <xf numFmtId="164" fontId="0" fillId="0" borderId="10" xfId="0" applyNumberFormat="1" applyBorder="1" applyProtection="1">
      <protection hidden="1"/>
    </xf>
    <xf numFmtId="164" fontId="0" fillId="0" borderId="12" xfId="0" applyNumberFormat="1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0" fontId="11" fillId="2" borderId="3" xfId="0" applyFont="1" applyFill="1" applyBorder="1"/>
    <xf numFmtId="164" fontId="11" fillId="2" borderId="4" xfId="0" applyNumberFormat="1" applyFont="1" applyFill="1" applyBorder="1" applyProtection="1">
      <protection hidden="1"/>
    </xf>
    <xf numFmtId="0" fontId="12" fillId="0" borderId="0" xfId="0" applyFont="1" applyBorder="1"/>
    <xf numFmtId="164" fontId="12" fillId="0" borderId="0" xfId="0" applyNumberFormat="1" applyFont="1" applyBorder="1" applyProtection="1">
      <protection hidden="1"/>
    </xf>
    <xf numFmtId="0" fontId="12" fillId="4" borderId="3" xfId="0" applyFont="1" applyFill="1" applyBorder="1"/>
    <xf numFmtId="164" fontId="12" fillId="4" borderId="4" xfId="0" applyNumberFormat="1" applyFont="1" applyFill="1" applyBorder="1" applyProtection="1">
      <protection hidden="1"/>
    </xf>
    <xf numFmtId="0" fontId="13" fillId="3" borderId="3" xfId="0" applyFont="1" applyFill="1" applyBorder="1"/>
    <xf numFmtId="164" fontId="13" fillId="3" borderId="4" xfId="0" applyNumberFormat="1" applyFont="1" applyFill="1" applyBorder="1" applyProtection="1">
      <protection hidden="1"/>
    </xf>
    <xf numFmtId="164" fontId="10" fillId="6" borderId="13" xfId="0" applyNumberFormat="1" applyFont="1" applyFill="1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D$5" lockText="1" noThreeD="1"/>
</file>

<file path=xl/ctrlProps/ctrlProp10.xml><?xml version="1.0" encoding="utf-8"?>
<formControlPr xmlns="http://schemas.microsoft.com/office/spreadsheetml/2009/9/main" objectType="CheckBox" checked="Checked" fmlaLink="$D$18" lockText="1" noThreeD="1"/>
</file>

<file path=xl/ctrlProps/ctrlProp11.xml><?xml version="1.0" encoding="utf-8"?>
<formControlPr xmlns="http://schemas.microsoft.com/office/spreadsheetml/2009/9/main" objectType="CheckBox" fmlaLink="$D$9" lockText="1" noThreeD="1"/>
</file>

<file path=xl/ctrlProps/ctrlProp12.xml><?xml version="1.0" encoding="utf-8"?>
<formControlPr xmlns="http://schemas.microsoft.com/office/spreadsheetml/2009/9/main" objectType="CheckBox" fmlaLink="$D$20" lockText="1" noThreeD="1"/>
</file>

<file path=xl/ctrlProps/ctrlProp13.xml><?xml version="1.0" encoding="utf-8"?>
<formControlPr xmlns="http://schemas.microsoft.com/office/spreadsheetml/2009/9/main" objectType="Radio" firstButton="1" fmlaLink="$D$7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CheckBox" fmlaLink="$D$7" lockText="1" noThreeD="1"/>
</file>

<file path=xl/ctrlProps/ctrlProp3.xml><?xml version="1.0" encoding="utf-8"?>
<formControlPr xmlns="http://schemas.microsoft.com/office/spreadsheetml/2009/9/main" objectType="CheckBox" checked="Checked" fmlaLink="$D$14" lockText="1" noThreeD="1"/>
</file>

<file path=xl/ctrlProps/ctrlProp4.xml><?xml version="1.0" encoding="utf-8"?>
<formControlPr xmlns="http://schemas.microsoft.com/office/spreadsheetml/2009/9/main" objectType="CheckBox" checked="Checked" fmlaLink="$D$16" lockText="1" noThreeD="1"/>
</file>

<file path=xl/ctrlProps/ctrlProp5.xml><?xml version="1.0" encoding="utf-8"?>
<formControlPr xmlns="http://schemas.microsoft.com/office/spreadsheetml/2009/9/main" objectType="CheckBox" checked="Checked" fmlaLink="$D$18" lockText="1" noThreeD="1"/>
</file>

<file path=xl/ctrlProps/ctrlProp6.xml><?xml version="1.0" encoding="utf-8"?>
<formControlPr xmlns="http://schemas.microsoft.com/office/spreadsheetml/2009/9/main" objectType="CheckBox" fmlaLink="$D$9" lockText="1" noThreeD="1"/>
</file>

<file path=xl/ctrlProps/ctrlProp7.xml><?xml version="1.0" encoding="utf-8"?>
<formControlPr xmlns="http://schemas.microsoft.com/office/spreadsheetml/2009/9/main" objectType="CheckBox" checked="Checked" fmlaLink="$D$20" lockText="1" noThreeD="1"/>
</file>

<file path=xl/ctrlProps/ctrlProp8.xml><?xml version="1.0" encoding="utf-8"?>
<formControlPr xmlns="http://schemas.microsoft.com/office/spreadsheetml/2009/9/main" objectType="CheckBox" checked="Checked" fmlaLink="$D$14" lockText="1" noThreeD="1"/>
</file>

<file path=xl/ctrlProps/ctrlProp9.xml><?xml version="1.0" encoding="utf-8"?>
<formControlPr xmlns="http://schemas.microsoft.com/office/spreadsheetml/2009/9/main" objectType="CheckBox" fmlaLink="$D$1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1</xdr:row>
      <xdr:rowOff>175260</xdr:rowOff>
    </xdr:from>
    <xdr:to>
      <xdr:col>11</xdr:col>
      <xdr:colOff>243840</xdr:colOff>
      <xdr:row>10</xdr:row>
      <xdr:rowOff>175260</xdr:rowOff>
    </xdr:to>
    <xdr:sp macro="" textlink="">
      <xdr:nvSpPr>
        <xdr:cNvPr id="2" name="pole tekstowe 1"/>
        <xdr:cNvSpPr txBox="1"/>
      </xdr:nvSpPr>
      <xdr:spPr>
        <a:xfrm>
          <a:off x="5730240" y="175260"/>
          <a:ext cx="5699760" cy="1706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Instrukcja:</a:t>
          </a:r>
          <a:r>
            <a:rPr lang="pl-PL"/>
            <a:t> </a:t>
          </a:r>
          <a:endParaRPr lang="pl-PL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/>
            <a:t>1. Proszę wprowadzić kwotę brutto.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Należy zaznaczyć: 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pole "PPK", jeżeli osoba jest uczestnikiem PPK; 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pole: "zwolnienie z podatku (umowa zlecenie osoby do 26 lat), jeżeli zgodnie z przepisami osoba jest zwolniona z podatku; 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w przypadku umowy o dzieło z przeniesieniem autorskich praw majątkowych należy zaznaczyć pole "prawa autorskie - umowa o dzieło 50% KUP".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W schemacie składek należy zaznaczyć, jakie składki będą naliczone.</a:t>
          </a:r>
          <a:r>
            <a:rPr lang="pl-PL"/>
            <a:t> 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2</xdr:row>
      <xdr:rowOff>0</xdr:rowOff>
    </xdr:from>
    <xdr:to>
      <xdr:col>12</xdr:col>
      <xdr:colOff>251460</xdr:colOff>
      <xdr:row>7</xdr:row>
      <xdr:rowOff>15240</xdr:rowOff>
    </xdr:to>
    <xdr:sp macro="" textlink="">
      <xdr:nvSpPr>
        <xdr:cNvPr id="7" name="pole tekstow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59040" y="373380"/>
          <a:ext cx="5692140" cy="982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Instrukcja:</a:t>
          </a:r>
          <a:r>
            <a:rPr lang="pl-PL"/>
            <a:t> </a:t>
          </a:r>
          <a:endParaRPr lang="pl-PL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/>
            <a:t>1. Proszę wprowadzić kwotę brutto.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Należy wybrać</a:t>
          </a:r>
          <a:r>
            <a:rPr lang="pl-P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rodzaj umowy oraz zaznaczyć pole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"PPK", jeżeli osoba jest uczestnikiem PPK; 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W schemacie składek należy zaznaczyć, jakie składki będą naliczone.</a:t>
          </a:r>
          <a:r>
            <a:rPr lang="pl-PL"/>
            <a:t> 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ctrlProp" Target="../ctrlProps/ctrlProp8.xml"/><Relationship Id="rId7" Type="http://schemas.openxmlformats.org/officeDocument/2006/relationships/ctrlProp" Target="../ctrlProps/ctrlProp1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68"/>
  <sheetViews>
    <sheetView showGridLines="0" showRowColHeaders="0" tabSelected="1" workbookViewId="0">
      <selection activeCell="D11" sqref="D11"/>
    </sheetView>
  </sheetViews>
  <sheetFormatPr defaultRowHeight="15"/>
  <cols>
    <col min="3" max="3" width="38.28515625" customWidth="1"/>
    <col min="4" max="4" width="27.7109375" customWidth="1"/>
    <col min="8" max="8" width="43.7109375" customWidth="1"/>
  </cols>
  <sheetData>
    <row r="2" spans="2:8" ht="15.75" thickBot="1"/>
    <row r="3" spans="2:8" ht="19.5" thickBot="1">
      <c r="C3" s="14" t="s">
        <v>25</v>
      </c>
      <c r="D3" s="42"/>
    </row>
    <row r="5" spans="2:8">
      <c r="D5" s="13" t="b">
        <v>0</v>
      </c>
      <c r="H5" s="12"/>
    </row>
    <row r="6" spans="2:8">
      <c r="D6" s="19"/>
    </row>
    <row r="7" spans="2:8">
      <c r="D7" s="20" t="b">
        <v>0</v>
      </c>
    </row>
    <row r="8" spans="2:8">
      <c r="D8" s="19"/>
    </row>
    <row r="9" spans="2:8">
      <c r="D9" s="20" t="b">
        <v>0</v>
      </c>
    </row>
    <row r="10" spans="2:8">
      <c r="D10" s="19"/>
    </row>
    <row r="11" spans="2:8">
      <c r="D11" s="19"/>
    </row>
    <row r="12" spans="2:8">
      <c r="B12" s="4" t="s">
        <v>0</v>
      </c>
      <c r="D12" s="19"/>
    </row>
    <row r="13" spans="2:8">
      <c r="D13" s="19"/>
    </row>
    <row r="14" spans="2:8">
      <c r="D14" s="20" t="b">
        <v>1</v>
      </c>
    </row>
    <row r="15" spans="2:8">
      <c r="D15" s="19"/>
    </row>
    <row r="16" spans="2:8">
      <c r="D16" s="20" t="b">
        <v>1</v>
      </c>
    </row>
    <row r="17" spans="3:4">
      <c r="D17" s="19"/>
    </row>
    <row r="18" spans="3:4">
      <c r="D18" s="20" t="b">
        <v>1</v>
      </c>
    </row>
    <row r="19" spans="3:4">
      <c r="D19" s="19"/>
    </row>
    <row r="20" spans="3:4">
      <c r="D20" s="20" t="b">
        <v>1</v>
      </c>
    </row>
    <row r="21" spans="3:4" ht="35.25" thickBot="1">
      <c r="C21" s="11" t="s">
        <v>26</v>
      </c>
      <c r="D21" s="21"/>
    </row>
    <row r="22" spans="3:4" ht="16.5" thickBot="1">
      <c r="C22" s="34" t="s">
        <v>1</v>
      </c>
      <c r="D22" s="35">
        <f>D57</f>
        <v>0</v>
      </c>
    </row>
    <row r="23" spans="3:4" ht="9" customHeight="1" thickBot="1">
      <c r="C23" s="36"/>
      <c r="D23" s="37"/>
    </row>
    <row r="24" spans="3:4" ht="16.5" thickBot="1">
      <c r="C24" s="38" t="s">
        <v>2</v>
      </c>
      <c r="D24" s="39">
        <f>D3</f>
        <v>0</v>
      </c>
    </row>
    <row r="25" spans="3:4" ht="8.4499999999999993" customHeight="1" thickBot="1">
      <c r="C25" s="36"/>
      <c r="D25" s="37"/>
    </row>
    <row r="26" spans="3:4" ht="16.5" thickBot="1">
      <c r="C26" s="40" t="s">
        <v>3</v>
      </c>
      <c r="D26" s="41">
        <f>D3+D59</f>
        <v>0</v>
      </c>
    </row>
    <row r="27" spans="3:4">
      <c r="D27" s="23"/>
    </row>
    <row r="28" spans="3:4">
      <c r="D28" s="23"/>
    </row>
    <row r="29" spans="3:4">
      <c r="C29" s="9" t="s">
        <v>4</v>
      </c>
      <c r="D29" s="24">
        <f>IF(D14=TRUE,ROUND((D3*9.76%),2),0)</f>
        <v>0</v>
      </c>
    </row>
    <row r="30" spans="3:4" ht="6" customHeight="1">
      <c r="C30" s="5"/>
      <c r="D30" s="22"/>
    </row>
    <row r="31" spans="3:4">
      <c r="C31" s="9" t="s">
        <v>5</v>
      </c>
      <c r="D31" s="24">
        <f>IF(D14=TRUE,ROUND((D3*1.5%),2),0)</f>
        <v>0</v>
      </c>
    </row>
    <row r="32" spans="3:4" ht="5.45" customHeight="1">
      <c r="C32" s="5"/>
      <c r="D32" s="22"/>
    </row>
    <row r="33" spans="2:4">
      <c r="C33" s="9" t="s">
        <v>6</v>
      </c>
      <c r="D33" s="24">
        <f>IF(AND(D14=TRUE,D16=TRUE),ROUND((D3*2.45%),2),0)</f>
        <v>0</v>
      </c>
    </row>
    <row r="34" spans="2:4" ht="5.45" customHeight="1" thickBot="1">
      <c r="C34" s="5"/>
      <c r="D34" s="22"/>
    </row>
    <row r="35" spans="2:4" ht="15.75" thickBot="1">
      <c r="C35" s="8" t="s">
        <v>7</v>
      </c>
      <c r="D35" s="25">
        <f>D29+D31+D33</f>
        <v>0</v>
      </c>
    </row>
    <row r="36" spans="2:4" ht="4.9000000000000004" customHeight="1">
      <c r="C36" s="5"/>
      <c r="D36" s="22"/>
    </row>
    <row r="37" spans="2:4">
      <c r="C37" s="9" t="s">
        <v>17</v>
      </c>
      <c r="D37" s="24">
        <f>IF(AND(D9=TRUE,D14=TRUE),ROUND((D3*2%),2),0)</f>
        <v>0</v>
      </c>
    </row>
    <row r="38" spans="2:4" ht="4.1500000000000004" customHeight="1">
      <c r="D38" s="23"/>
    </row>
    <row r="39" spans="2:4">
      <c r="C39" s="9" t="s">
        <v>24</v>
      </c>
      <c r="D39" s="24">
        <f>D40+D41</f>
        <v>0</v>
      </c>
    </row>
    <row r="40" spans="2:4" s="1" customFormat="1" hidden="1">
      <c r="C40" s="1" t="s">
        <v>8</v>
      </c>
      <c r="D40" s="26">
        <f>IF(D7=TRUE,0,IF(D5=TRUE,(ROUND(((D3-D35)*50%),2)),(ROUND(((D3-D35)*20%),2))))</f>
        <v>0</v>
      </c>
    </row>
    <row r="41" spans="2:4" s="1" customFormat="1" hidden="1">
      <c r="C41" s="1" t="s">
        <v>23</v>
      </c>
      <c r="D41" s="26">
        <f>IF(D7=TRUE,0,(ROUND((D64*20%),2)))</f>
        <v>0</v>
      </c>
    </row>
    <row r="42" spans="2:4" s="1" customFormat="1" ht="5.45" customHeight="1">
      <c r="D42" s="26"/>
    </row>
    <row r="43" spans="2:4">
      <c r="B43" s="1"/>
      <c r="C43" s="9" t="s">
        <v>9</v>
      </c>
      <c r="D43" s="24">
        <f>ROUND((D3-D35-D40),0)</f>
        <v>0</v>
      </c>
    </row>
    <row r="44" spans="2:4" ht="5.45" customHeight="1">
      <c r="B44" s="1"/>
      <c r="D44" s="23"/>
    </row>
    <row r="45" spans="2:4">
      <c r="C45" s="9" t="s">
        <v>10</v>
      </c>
      <c r="D45" s="24">
        <f>D46+D47</f>
        <v>0</v>
      </c>
    </row>
    <row r="46" spans="2:4" s="1" customFormat="1" hidden="1">
      <c r="B46"/>
      <c r="C46" s="1" t="s">
        <v>18</v>
      </c>
      <c r="D46" s="26">
        <f>IF(D7=TRUE,0,ROUND(((D43*17%)-D52),0))</f>
        <v>0</v>
      </c>
    </row>
    <row r="47" spans="2:4" s="1" customFormat="1" hidden="1">
      <c r="C47" s="1" t="s">
        <v>19</v>
      </c>
      <c r="D47" s="26">
        <f>IF(D7=TRUE,0,ROUND((D64*0.8*17%),0))</f>
        <v>0</v>
      </c>
    </row>
    <row r="48" spans="2:4" s="1" customFormat="1" hidden="1">
      <c r="C48" s="1" t="s">
        <v>21</v>
      </c>
      <c r="D48" s="26">
        <f>ROUND((D43*17%),2)</f>
        <v>0</v>
      </c>
    </row>
    <row r="49" spans="2:4" s="1" customFormat="1" ht="6" customHeight="1">
      <c r="D49" s="26"/>
    </row>
    <row r="50" spans="2:4">
      <c r="B50" s="1"/>
      <c r="C50" s="9" t="s">
        <v>11</v>
      </c>
      <c r="D50" s="24">
        <f>D3-D35</f>
        <v>0</v>
      </c>
    </row>
    <row r="51" spans="2:4" ht="5.45" customHeight="1">
      <c r="B51" s="1"/>
      <c r="D51" s="23"/>
    </row>
    <row r="52" spans="2:4">
      <c r="C52" s="9" t="s">
        <v>12</v>
      </c>
      <c r="D52" s="24">
        <f>IF(D18=TRUE,ROUND((D50*7.75%),2),0)</f>
        <v>0</v>
      </c>
    </row>
    <row r="53" spans="2:4" hidden="1">
      <c r="C53" s="1" t="s">
        <v>22</v>
      </c>
      <c r="D53" s="23">
        <f>IF(D18=TRUE,ROUND((D50*1.25%),2),0)</f>
        <v>0</v>
      </c>
    </row>
    <row r="54" spans="2:4" ht="4.9000000000000004" customHeight="1">
      <c r="C54" s="1"/>
      <c r="D54" s="23"/>
    </row>
    <row r="55" spans="2:4">
      <c r="C55" s="9" t="s">
        <v>13</v>
      </c>
      <c r="D55" s="24">
        <f>IF(D53+D52&gt;D48,D48-D52,D53)</f>
        <v>0</v>
      </c>
    </row>
    <row r="56" spans="2:4" ht="5.45" customHeight="1" thickBot="1">
      <c r="D56" s="23"/>
    </row>
    <row r="57" spans="2:4" ht="15.75" thickBot="1">
      <c r="C57" s="7" t="s">
        <v>1</v>
      </c>
      <c r="D57" s="27">
        <f>D3-D35-D37-D45-D52-D55</f>
        <v>0</v>
      </c>
    </row>
    <row r="58" spans="2:4" ht="15.75" thickBot="1">
      <c r="D58" s="23"/>
    </row>
    <row r="59" spans="2:4" ht="15.75" thickBot="1">
      <c r="C59" s="18" t="s">
        <v>20</v>
      </c>
      <c r="D59" s="28">
        <f>D60+D61+D62+D63+D64</f>
        <v>0</v>
      </c>
    </row>
    <row r="60" spans="2:4">
      <c r="C60" s="15" t="s">
        <v>4</v>
      </c>
      <c r="D60" s="29">
        <f>IF(D14=TRUE,ROUND((D3*9.76%),2),0)</f>
        <v>0</v>
      </c>
    </row>
    <row r="61" spans="2:4">
      <c r="C61" s="16" t="s">
        <v>5</v>
      </c>
      <c r="D61" s="30">
        <f>IF(D14=TRUE,ROUND((D3*6.5%),2),0)</f>
        <v>0</v>
      </c>
    </row>
    <row r="62" spans="2:4">
      <c r="C62" s="16" t="s">
        <v>14</v>
      </c>
      <c r="D62" s="30">
        <f>IF(D14=TRUE,ROUND((D3*0.93%),2),0)</f>
        <v>0</v>
      </c>
    </row>
    <row r="63" spans="2:4">
      <c r="C63" s="16" t="s">
        <v>15</v>
      </c>
      <c r="D63" s="30">
        <f>IF(AND(D14=TRUE,D20=TRUE),ROUND((D3*2.45%),2),0)</f>
        <v>0</v>
      </c>
    </row>
    <row r="64" spans="2:4" ht="15.75" thickBot="1">
      <c r="C64" s="17" t="s">
        <v>16</v>
      </c>
      <c r="D64" s="31">
        <f>IF(AND(D9=TRUE,D14=TRUE),ROUND((D3*1.5%),2),0)</f>
        <v>0</v>
      </c>
    </row>
    <row r="65" spans="4:4">
      <c r="D65" s="32"/>
    </row>
    <row r="66" spans="4:4">
      <c r="D66" s="32"/>
    </row>
    <row r="67" spans="4:4">
      <c r="D67" s="32"/>
    </row>
    <row r="68" spans="4:4">
      <c r="D68" s="32"/>
    </row>
  </sheetData>
  <sheetProtection sheet="1" objects="1" scenarios="1"/>
  <dataValidations count="1">
    <dataValidation allowBlank="1" showInputMessage="1" showErrorMessage="1" promptTitle="..." prompt="Proszę wprowadzić kwotę brutto" sqref="D3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H60"/>
  <sheetViews>
    <sheetView showGridLines="0" showRowColHeaders="0" topLeftCell="A18" workbookViewId="0">
      <selection activeCell="D29" sqref="D29"/>
    </sheetView>
  </sheetViews>
  <sheetFormatPr defaultRowHeight="15"/>
  <cols>
    <col min="3" max="3" width="38.28515625" customWidth="1"/>
    <col min="4" max="4" width="27.5703125" customWidth="1"/>
    <col min="8" max="8" width="43.7109375" customWidth="1"/>
  </cols>
  <sheetData>
    <row r="2" spans="2:8" ht="15.75" thickBot="1"/>
    <row r="3" spans="2:8" ht="19.5" thickBot="1">
      <c r="C3" s="14" t="s">
        <v>25</v>
      </c>
      <c r="D3" s="42">
        <v>200</v>
      </c>
    </row>
    <row r="4" spans="2:8">
      <c r="D4" s="1"/>
    </row>
    <row r="5" spans="2:8">
      <c r="D5" s="33"/>
      <c r="H5" s="12"/>
    </row>
    <row r="6" spans="2:8">
      <c r="D6" s="1"/>
    </row>
    <row r="7" spans="2:8">
      <c r="D7" s="13">
        <v>2</v>
      </c>
    </row>
    <row r="8" spans="2:8">
      <c r="D8" s="3"/>
    </row>
    <row r="9" spans="2:8">
      <c r="D9" s="13" t="b">
        <v>0</v>
      </c>
    </row>
    <row r="10" spans="2:8">
      <c r="D10" s="1"/>
    </row>
    <row r="11" spans="2:8">
      <c r="D11" s="3"/>
    </row>
    <row r="12" spans="2:8">
      <c r="B12" s="4" t="s">
        <v>0</v>
      </c>
      <c r="D12" s="3"/>
    </row>
    <row r="13" spans="2:8">
      <c r="D13" s="3"/>
    </row>
    <row r="14" spans="2:8">
      <c r="D14" s="13" t="b">
        <v>1</v>
      </c>
    </row>
    <row r="15" spans="2:8">
      <c r="D15" s="3"/>
    </row>
    <row r="16" spans="2:8">
      <c r="D16" s="13" t="b">
        <v>0</v>
      </c>
    </row>
    <row r="17" spans="3:4">
      <c r="D17" s="3"/>
    </row>
    <row r="18" spans="3:4">
      <c r="D18" s="13" t="b">
        <v>1</v>
      </c>
    </row>
    <row r="19" spans="3:4">
      <c r="D19" s="3"/>
    </row>
    <row r="20" spans="3:4">
      <c r="D20" s="13" t="b">
        <v>0</v>
      </c>
    </row>
    <row r="21" spans="3:4" ht="35.25" thickBot="1">
      <c r="C21" s="11" t="s">
        <v>26</v>
      </c>
      <c r="D21" s="10"/>
    </row>
    <row r="22" spans="3:4" ht="16.5" thickBot="1">
      <c r="C22" s="34" t="s">
        <v>1</v>
      </c>
      <c r="D22" s="35">
        <f>D53</f>
        <v>121.50999999999999</v>
      </c>
    </row>
    <row r="23" spans="3:4" ht="9" customHeight="1" thickBot="1">
      <c r="C23" s="36"/>
      <c r="D23" s="37"/>
    </row>
    <row r="24" spans="3:4" ht="16.5" thickBot="1">
      <c r="C24" s="38" t="s">
        <v>2</v>
      </c>
      <c r="D24" s="39">
        <f>D3</f>
        <v>200</v>
      </c>
    </row>
    <row r="25" spans="3:4" ht="8.4499999999999993" customHeight="1" thickBot="1">
      <c r="C25" s="36"/>
      <c r="D25" s="37"/>
    </row>
    <row r="26" spans="3:4" ht="16.5" thickBot="1">
      <c r="C26" s="40" t="s">
        <v>3</v>
      </c>
      <c r="D26" s="41">
        <f>D3+D55</f>
        <v>234.38</v>
      </c>
    </row>
    <row r="27" spans="3:4">
      <c r="D27" s="2"/>
    </row>
    <row r="28" spans="3:4">
      <c r="D28" s="2"/>
    </row>
    <row r="29" spans="3:4">
      <c r="C29" s="9" t="s">
        <v>4</v>
      </c>
      <c r="D29" s="24">
        <f>IF(D14=TRUE,ROUND((D3*9.76%),2),0)</f>
        <v>19.52</v>
      </c>
    </row>
    <row r="30" spans="3:4" ht="6" customHeight="1">
      <c r="C30" s="5"/>
      <c r="D30" s="6"/>
    </row>
    <row r="31" spans="3:4">
      <c r="C31" s="9" t="s">
        <v>5</v>
      </c>
      <c r="D31" s="24">
        <f>IF(D14=TRUE,ROUND((D3*1.5%),2),0)</f>
        <v>3</v>
      </c>
    </row>
    <row r="32" spans="3:4" ht="5.45" customHeight="1">
      <c r="C32" s="5"/>
      <c r="D32" s="22"/>
    </row>
    <row r="33" spans="2:4">
      <c r="C33" s="9" t="s">
        <v>6</v>
      </c>
      <c r="D33" s="24">
        <f>IF(AND(D14=TRUE,D16=TRUE),ROUND((D3*2.45%),2),0)</f>
        <v>0</v>
      </c>
    </row>
    <row r="34" spans="2:4" ht="5.45" customHeight="1" thickBot="1">
      <c r="C34" s="5"/>
      <c r="D34" s="22"/>
    </row>
    <row r="35" spans="2:4" ht="15.75" thickBot="1">
      <c r="C35" s="8" t="s">
        <v>7</v>
      </c>
      <c r="D35" s="25">
        <f>D29+D31+D33</f>
        <v>22.52</v>
      </c>
    </row>
    <row r="36" spans="2:4" ht="4.9000000000000004" customHeight="1">
      <c r="C36" s="5"/>
      <c r="D36" s="22"/>
    </row>
    <row r="37" spans="2:4">
      <c r="C37" s="9" t="s">
        <v>17</v>
      </c>
      <c r="D37" s="24">
        <f>IF(AND(D9=TRUE,D14=TRUE),ROUND((D3*2%),2),0)</f>
        <v>0</v>
      </c>
    </row>
    <row r="38" spans="2:4" ht="4.1500000000000004" customHeight="1">
      <c r="D38" s="23"/>
    </row>
    <row r="39" spans="2:4">
      <c r="C39" s="9" t="s">
        <v>24</v>
      </c>
      <c r="D39" s="24">
        <v>0</v>
      </c>
    </row>
    <row r="40" spans="2:4" s="1" customFormat="1" ht="5.45" customHeight="1">
      <c r="D40" s="26"/>
    </row>
    <row r="41" spans="2:4">
      <c r="B41" s="1"/>
      <c r="C41" s="9" t="s">
        <v>9</v>
      </c>
      <c r="D41" s="24">
        <f>D3</f>
        <v>200</v>
      </c>
    </row>
    <row r="42" spans="2:4" ht="5.45" customHeight="1">
      <c r="B42" s="1"/>
      <c r="D42" s="23"/>
    </row>
    <row r="43" spans="2:4">
      <c r="C43" s="9" t="s">
        <v>10</v>
      </c>
      <c r="D43" s="24">
        <f>D44+D45</f>
        <v>40</v>
      </c>
    </row>
    <row r="44" spans="2:4" s="1" customFormat="1" hidden="1">
      <c r="B44"/>
      <c r="C44" s="1" t="s">
        <v>18</v>
      </c>
      <c r="D44" s="26">
        <f>IF(D7=1,ROUND((D41*17%),0),ROUND((D41*20%),0))</f>
        <v>40</v>
      </c>
    </row>
    <row r="45" spans="2:4" s="1" customFormat="1" hidden="1">
      <c r="C45" s="1" t="s">
        <v>19</v>
      </c>
      <c r="D45" s="26">
        <f>IF(D7=1,ROUND((D60*17%),0),ROUND((D60*20%),0))</f>
        <v>0</v>
      </c>
    </row>
    <row r="46" spans="2:4" s="1" customFormat="1" ht="7.5" customHeight="1">
      <c r="D46" s="26"/>
    </row>
    <row r="47" spans="2:4">
      <c r="B47" s="1"/>
      <c r="C47" s="9" t="s">
        <v>11</v>
      </c>
      <c r="D47" s="24">
        <f>D3-D35</f>
        <v>177.48</v>
      </c>
    </row>
    <row r="48" spans="2:4" ht="5.45" customHeight="1">
      <c r="B48" s="1"/>
      <c r="D48" s="23"/>
    </row>
    <row r="49" spans="3:4">
      <c r="C49" s="9" t="s">
        <v>12</v>
      </c>
      <c r="D49" s="24">
        <v>0</v>
      </c>
    </row>
    <row r="50" spans="3:4" ht="4.9000000000000004" customHeight="1">
      <c r="C50" s="1"/>
      <c r="D50" s="23"/>
    </row>
    <row r="51" spans="3:4">
      <c r="C51" s="9" t="s">
        <v>13</v>
      </c>
      <c r="D51" s="24">
        <f>ROUND((D47*9%),2)</f>
        <v>15.97</v>
      </c>
    </row>
    <row r="52" spans="3:4" ht="5.45" customHeight="1" thickBot="1">
      <c r="D52" s="23"/>
    </row>
    <row r="53" spans="3:4" ht="15.75" thickBot="1">
      <c r="C53" s="7" t="s">
        <v>1</v>
      </c>
      <c r="D53" s="27">
        <f>D3-D35-D37-D43-D49-D51</f>
        <v>121.50999999999999</v>
      </c>
    </row>
    <row r="54" spans="3:4" ht="15.75" thickBot="1">
      <c r="D54" s="23"/>
    </row>
    <row r="55" spans="3:4" ht="15.75" thickBot="1">
      <c r="C55" s="18" t="s">
        <v>20</v>
      </c>
      <c r="D55" s="28">
        <f>D56+D57+D58+D59+D60</f>
        <v>34.379999999999995</v>
      </c>
    </row>
    <row r="56" spans="3:4">
      <c r="C56" s="15" t="s">
        <v>4</v>
      </c>
      <c r="D56" s="29">
        <f>IF(D14=TRUE,ROUND((D3*9.76%),2),0)</f>
        <v>19.52</v>
      </c>
    </row>
    <row r="57" spans="3:4">
      <c r="C57" s="16" t="s">
        <v>5</v>
      </c>
      <c r="D57" s="30">
        <f>IF(D14=TRUE,ROUND((D3*6.5%),2),0)</f>
        <v>13</v>
      </c>
    </row>
    <row r="58" spans="3:4">
      <c r="C58" s="16" t="s">
        <v>14</v>
      </c>
      <c r="D58" s="30">
        <f>IF(D14=TRUE,ROUND((D3*0.93%),2),0)</f>
        <v>1.86</v>
      </c>
    </row>
    <row r="59" spans="3:4">
      <c r="C59" s="16" t="s">
        <v>15</v>
      </c>
      <c r="D59" s="30">
        <f>IF(AND(D14=TRUE,D20=TRUE),ROUND((D3*2.45%),2),0)</f>
        <v>0</v>
      </c>
    </row>
    <row r="60" spans="3:4" ht="15.75" thickBot="1">
      <c r="C60" s="17" t="s">
        <v>16</v>
      </c>
      <c r="D60" s="31">
        <f>IF(AND(D9=TRUE,D14=TRUE),ROUND((D3*1.5%),2),0)</f>
        <v>0</v>
      </c>
    </row>
  </sheetData>
  <sheetProtection sheet="1" objects="1" scenarios="1"/>
  <dataValidations count="1">
    <dataValidation allowBlank="1" showInputMessage="1" showErrorMessage="1" promptTitle="..." prompt="Proszę wprowadzić kwotę brutto" sqref="D3"/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Umowy z rezydentem PL</vt:lpstr>
      <vt:lpstr>Umowa do 200 zł_nierezydent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2021-04-14T07:22:39Z</dcterms:created>
  <dcterms:modified xsi:type="dcterms:W3CDTF">2021-11-29T12:43:10Z</dcterms:modified>
</cp:coreProperties>
</file>